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435" windowHeight="12150" activeTab="0"/>
  </bookViews>
  <sheets>
    <sheet name="01.09.17 додатк" sheetId="1" r:id="rId1"/>
  </sheets>
  <definedNames>
    <definedName name="_xlnm.Print_Titles" localSheetId="0">'01.09.17 додатк'!$3:$3</definedName>
    <definedName name="_xlnm.Print_Area" localSheetId="0">'01.09.17 додатк'!$A$1:$L$29</definedName>
  </definedNames>
  <calcPr fullCalcOnLoad="1"/>
</workbook>
</file>

<file path=xl/sharedStrings.xml><?xml version="1.0" encoding="utf-8"?>
<sst xmlns="http://schemas.openxmlformats.org/spreadsheetml/2006/main" count="87" uniqueCount="36">
  <si>
    <t>Індекс відносної податкоспроможності</t>
  </si>
  <si>
    <t>-</t>
  </si>
  <si>
    <t>v</t>
  </si>
  <si>
    <t>Зведений бюджет Вінницької області</t>
  </si>
  <si>
    <t>Зведений бюджет Волинської області</t>
  </si>
  <si>
    <t>Зведений бюджет Дніпропетровської області</t>
  </si>
  <si>
    <t>Зведений бюджет Донецької області</t>
  </si>
  <si>
    <t>Зведений бюджет Житомирської  області</t>
  </si>
  <si>
    <t>Зведений бюджет Закарпатської області</t>
  </si>
  <si>
    <t>Зведений бюджет Запорізької області</t>
  </si>
  <si>
    <t>Зведений бюджет Івано-Франківської області</t>
  </si>
  <si>
    <t>Зведений бюджет Київської області</t>
  </si>
  <si>
    <t>Зведений бюджет Кіровоградської області</t>
  </si>
  <si>
    <t>Зведений бюджет Луганської області</t>
  </si>
  <si>
    <t>Зведений бюджет Львівської  області</t>
  </si>
  <si>
    <t>Зведений бюджет Миколаївської області</t>
  </si>
  <si>
    <t>Зведений бюджет Одеської області</t>
  </si>
  <si>
    <t>Зведений бюджет Полтавської області</t>
  </si>
  <si>
    <t>Зведений бюджет Рівненської області</t>
  </si>
  <si>
    <t>Зведений бюджет Сумської області</t>
  </si>
  <si>
    <t>Зведений бюджет Тернопільської області</t>
  </si>
  <si>
    <t>Зведений бюджет Харківської області</t>
  </si>
  <si>
    <t>Зведений бюджет Херсонської області</t>
  </si>
  <si>
    <t>Зведений бюджет Хмельницької області</t>
  </si>
  <si>
    <t>Зведений бюджет Черкаської області</t>
  </si>
  <si>
    <t>Зведений бюджет Чернівецької області</t>
  </si>
  <si>
    <t>Зведений бюджет Чернігівської області</t>
  </si>
  <si>
    <t>Разом по бюджетах адміністративно-територіальних одиниць</t>
  </si>
  <si>
    <t>Приведений індекс</t>
  </si>
  <si>
    <t>Розподіл по питомій вазі приведеного індексу</t>
  </si>
  <si>
    <t>тис.грн.</t>
  </si>
  <si>
    <t>Чисельність населення станом на 01.01.2017</t>
  </si>
  <si>
    <t>Розподіл додаткової дотації місцевим бюджетам на 2018 рік</t>
  </si>
  <si>
    <t>Фактичні надходження ПДФО станом на 01.09.2017</t>
  </si>
  <si>
    <t>Розподіл по питомій вазі чисельності населення</t>
  </si>
  <si>
    <t xml:space="preserve">РАЗОМ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</si>
</sst>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5" fillId="6" borderId="11" xfId="33" applyFont="1" applyFill="1" applyBorder="1" applyAlignment="1">
      <alignment horizontal="center" vertical="center" wrapText="1"/>
      <protection/>
    </xf>
    <xf numFmtId="0" fontId="8" fillId="6" borderId="11" xfId="33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5" fillId="33" borderId="0" xfId="33" applyFont="1" applyFill="1" applyBorder="1" applyAlignment="1">
      <alignment horizontal="center" vertical="center" wrapText="1"/>
      <protection/>
    </xf>
    <xf numFmtId="0" fontId="8" fillId="33" borderId="0" xfId="33" applyFont="1" applyFill="1" applyBorder="1" applyAlignment="1">
      <alignment horizontal="center" vertical="center" wrapText="1"/>
      <protection/>
    </xf>
    <xf numFmtId="165" fontId="6" fillId="33" borderId="12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0" fontId="48" fillId="33" borderId="12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33" borderId="11" xfId="0" applyFont="1" applyFill="1" applyBorder="1" applyAlignment="1">
      <alignment/>
    </xf>
    <xf numFmtId="0" fontId="5" fillId="33" borderId="12" xfId="33" applyFont="1" applyFill="1" applyBorder="1" applyAlignment="1">
      <alignment horizontal="left" vertical="center" wrapText="1"/>
      <protection/>
    </xf>
    <xf numFmtId="166" fontId="6" fillId="0" borderId="12" xfId="33" applyNumberFormat="1" applyFont="1" applyBorder="1" applyAlignment="1">
      <alignment vertical="center"/>
      <protection/>
    </xf>
    <xf numFmtId="0" fontId="48" fillId="6" borderId="12" xfId="0" applyFont="1" applyFill="1" applyBorder="1" applyAlignment="1">
      <alignment/>
    </xf>
    <xf numFmtId="0" fontId="48" fillId="6" borderId="11" xfId="0" applyFont="1" applyFill="1" applyBorder="1" applyAlignment="1">
      <alignment/>
    </xf>
    <xf numFmtId="0" fontId="5" fillId="6" borderId="12" xfId="0" applyFont="1" applyFill="1" applyBorder="1" applyAlignment="1">
      <alignment vertical="center" wrapText="1"/>
    </xf>
    <xf numFmtId="165" fontId="14" fillId="6" borderId="12" xfId="0" applyNumberFormat="1" applyFont="1" applyFill="1" applyBorder="1" applyAlignment="1">
      <alignment vertical="center"/>
    </xf>
    <xf numFmtId="0" fontId="48" fillId="6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66" fontId="6" fillId="0" borderId="0" xfId="33" applyNumberFormat="1" applyFont="1" applyFill="1" applyBorder="1" applyAlignment="1">
      <alignment vertical="center"/>
      <protection/>
    </xf>
    <xf numFmtId="0" fontId="52" fillId="0" borderId="0" xfId="0" applyFont="1" applyBorder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66" fontId="14" fillId="6" borderId="12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165" fontId="48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tabSelected="1" view="pageBreakPreview" zoomScale="91" zoomScaleSheetLayoutView="91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J1"/>
    </sheetView>
  </sheetViews>
  <sheetFormatPr defaultColWidth="9.140625" defaultRowHeight="15"/>
  <cols>
    <col min="1" max="1" width="4.00390625" style="18" customWidth="1"/>
    <col min="2" max="2" width="4.00390625" style="13" customWidth="1"/>
    <col min="3" max="3" width="5.57421875" style="14" customWidth="1"/>
    <col min="4" max="4" width="36.28125" style="14" hidden="1" customWidth="1"/>
    <col min="5" max="5" width="47.00390625" style="16" customWidth="1"/>
    <col min="6" max="6" width="16.421875" style="14" customWidth="1"/>
    <col min="7" max="7" width="16.421875" style="15" customWidth="1"/>
    <col min="8" max="8" width="15.421875" style="15" customWidth="1"/>
    <col min="9" max="9" width="16.140625" style="15" customWidth="1"/>
    <col min="10" max="11" width="16.7109375" style="15" customWidth="1"/>
    <col min="12" max="12" width="16.00390625" style="15" customWidth="1"/>
    <col min="13" max="13" width="9.140625" style="15" customWidth="1"/>
    <col min="14" max="14" width="16.421875" style="15" customWidth="1"/>
    <col min="15" max="16384" width="9.140625" style="15" customWidth="1"/>
  </cols>
  <sheetData>
    <row r="1" spans="1:12" ht="21.75" customHeight="1">
      <c r="A1" s="13"/>
      <c r="E1" s="39" t="s">
        <v>32</v>
      </c>
      <c r="F1" s="39"/>
      <c r="G1" s="39"/>
      <c r="H1" s="39"/>
      <c r="I1" s="39"/>
      <c r="J1" s="39"/>
      <c r="K1" s="37"/>
      <c r="L1" s="37"/>
    </row>
    <row r="2" spans="1:12" ht="21" customHeight="1">
      <c r="A2" s="13"/>
      <c r="H2" s="17"/>
      <c r="I2" s="17"/>
      <c r="J2" s="35"/>
      <c r="K2" s="17"/>
      <c r="L2" s="35" t="s">
        <v>30</v>
      </c>
    </row>
    <row r="3" spans="2:12" ht="126" customHeight="1">
      <c r="B3" s="18"/>
      <c r="C3" s="18"/>
      <c r="D3" s="18"/>
      <c r="E3" s="19"/>
      <c r="F3" s="4" t="s">
        <v>31</v>
      </c>
      <c r="G3" s="1" t="s">
        <v>33</v>
      </c>
      <c r="H3" s="1" t="s">
        <v>0</v>
      </c>
      <c r="I3" s="1" t="s">
        <v>28</v>
      </c>
      <c r="J3" s="1" t="s">
        <v>29</v>
      </c>
      <c r="K3" s="1" t="s">
        <v>34</v>
      </c>
      <c r="L3" s="1" t="s">
        <v>35</v>
      </c>
    </row>
    <row r="4" spans="1:12" s="21" customFormat="1" ht="18" customHeight="1">
      <c r="A4" s="20">
        <v>1</v>
      </c>
      <c r="B4" s="20">
        <v>2</v>
      </c>
      <c r="C4" s="20">
        <v>3</v>
      </c>
      <c r="D4" s="20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5" ht="27" customHeight="1">
      <c r="A5" s="18">
        <v>2</v>
      </c>
      <c r="B5" s="22" t="s">
        <v>1</v>
      </c>
      <c r="C5" s="5" t="s">
        <v>2</v>
      </c>
      <c r="D5" s="6"/>
      <c r="E5" s="23" t="s">
        <v>3</v>
      </c>
      <c r="F5" s="12">
        <v>1590357</v>
      </c>
      <c r="G5" s="12">
        <v>2406089.19907</v>
      </c>
      <c r="H5" s="24">
        <f>(G5/F5)/($G$29/$F$29)</f>
        <v>0.9191863136184851</v>
      </c>
      <c r="I5" s="24">
        <f>1+(1-H5)</f>
        <v>1.0808136863815148</v>
      </c>
      <c r="J5" s="12">
        <f>ROUND($J$29*(I5/$I$29),1)</f>
        <v>352953</v>
      </c>
      <c r="K5" s="12">
        <f>ROUND(F5/$F$29*$J$30,1)</f>
        <v>365688.6</v>
      </c>
      <c r="L5" s="12">
        <f>J5+K5</f>
        <v>718641.6</v>
      </c>
      <c r="O5" s="38"/>
    </row>
    <row r="6" spans="1:15" ht="18.75">
      <c r="A6" s="18">
        <v>3</v>
      </c>
      <c r="B6" s="22" t="s">
        <v>1</v>
      </c>
      <c r="C6" s="5" t="s">
        <v>2</v>
      </c>
      <c r="D6" s="6"/>
      <c r="E6" s="23" t="s">
        <v>4</v>
      </c>
      <c r="F6" s="12">
        <v>1040954</v>
      </c>
      <c r="G6" s="12">
        <v>1311053.0862</v>
      </c>
      <c r="H6" s="24">
        <f aca="true" t="shared" si="0" ref="H6:H27">(G6/F6)/($G$29/$F$29)</f>
        <v>0.7652004015551752</v>
      </c>
      <c r="I6" s="24">
        <f aca="true" t="shared" si="1" ref="I6:I27">1+(1-H6)</f>
        <v>1.2347995984448248</v>
      </c>
      <c r="J6" s="12">
        <f>ROUND($J$29*(I6/$I$29),1)</f>
        <v>403239</v>
      </c>
      <c r="K6" s="12">
        <f aca="true" t="shared" si="2" ref="K6:K27">ROUND(F6/$F$29*$J$30,1)</f>
        <v>239358.2</v>
      </c>
      <c r="L6" s="12">
        <f aca="true" t="shared" si="3" ref="L6:L28">J6+K6</f>
        <v>642597.2</v>
      </c>
      <c r="O6" s="38"/>
    </row>
    <row r="7" spans="1:15" ht="31.5">
      <c r="A7" s="18">
        <v>4</v>
      </c>
      <c r="B7" s="22" t="s">
        <v>1</v>
      </c>
      <c r="C7" s="5" t="s">
        <v>2</v>
      </c>
      <c r="D7" s="6"/>
      <c r="E7" s="23" t="s">
        <v>5</v>
      </c>
      <c r="F7" s="12">
        <v>3230411</v>
      </c>
      <c r="G7" s="12">
        <v>7074066.663559999</v>
      </c>
      <c r="H7" s="24">
        <f t="shared" si="0"/>
        <v>1.3304477339151322</v>
      </c>
      <c r="I7" s="24">
        <f t="shared" si="1"/>
        <v>0.6695522660848678</v>
      </c>
      <c r="J7" s="12">
        <f>ROUND($J$29*(I7/$I$29),1)</f>
        <v>218650.5</v>
      </c>
      <c r="K7" s="12">
        <f t="shared" si="2"/>
        <v>742804.6</v>
      </c>
      <c r="L7" s="12">
        <f t="shared" si="3"/>
        <v>961455.1</v>
      </c>
      <c r="O7" s="38"/>
    </row>
    <row r="8" spans="1:15" ht="18.75">
      <c r="A8" s="18">
        <v>5</v>
      </c>
      <c r="B8" s="22" t="s">
        <v>1</v>
      </c>
      <c r="C8" s="5" t="s">
        <v>2</v>
      </c>
      <c r="D8" s="6"/>
      <c r="E8" s="23" t="s">
        <v>6</v>
      </c>
      <c r="F8" s="12">
        <v>1955507</v>
      </c>
      <c r="G8" s="12">
        <v>3743814.3847800004</v>
      </c>
      <c r="H8" s="24">
        <f t="shared" si="0"/>
        <v>1.1631651567306753</v>
      </c>
      <c r="I8" s="24">
        <f t="shared" si="1"/>
        <v>0.8368348432693247</v>
      </c>
      <c r="J8" s="12">
        <f aca="true" t="shared" si="4" ref="J8:J25">ROUND($J$29*(I8/$I$29),1)</f>
        <v>273278.7</v>
      </c>
      <c r="K8" s="12">
        <f t="shared" si="2"/>
        <v>449651.6</v>
      </c>
      <c r="L8" s="12">
        <f t="shared" si="3"/>
        <v>722930.3</v>
      </c>
      <c r="O8" s="38"/>
    </row>
    <row r="9" spans="1:15" ht="18.75">
      <c r="A9" s="18">
        <v>6</v>
      </c>
      <c r="B9" s="22" t="s">
        <v>1</v>
      </c>
      <c r="C9" s="5" t="s">
        <v>2</v>
      </c>
      <c r="D9" s="6"/>
      <c r="E9" s="23" t="s">
        <v>7</v>
      </c>
      <c r="F9" s="12">
        <v>1240482</v>
      </c>
      <c r="G9" s="12">
        <v>1821275.48968</v>
      </c>
      <c r="H9" s="24">
        <f t="shared" si="0"/>
        <v>0.8920139096307024</v>
      </c>
      <c r="I9" s="24">
        <f t="shared" si="1"/>
        <v>1.1079860903692977</v>
      </c>
      <c r="J9" s="12">
        <f t="shared" si="4"/>
        <v>361826.5</v>
      </c>
      <c r="K9" s="12">
        <f t="shared" si="2"/>
        <v>285237.9</v>
      </c>
      <c r="L9" s="12">
        <f t="shared" si="3"/>
        <v>647064.4</v>
      </c>
      <c r="O9" s="38"/>
    </row>
    <row r="10" spans="1:15" ht="18.75">
      <c r="A10" s="18">
        <v>7</v>
      </c>
      <c r="B10" s="22" t="s">
        <v>1</v>
      </c>
      <c r="C10" s="5" t="s">
        <v>2</v>
      </c>
      <c r="D10" s="6"/>
      <c r="E10" s="23" t="s">
        <v>8</v>
      </c>
      <c r="F10" s="12">
        <v>1258777</v>
      </c>
      <c r="G10" s="12">
        <v>1378394.0095</v>
      </c>
      <c r="H10" s="24">
        <f t="shared" si="0"/>
        <v>0.6652900502916108</v>
      </c>
      <c r="I10" s="24">
        <f t="shared" si="1"/>
        <v>1.3347099497083892</v>
      </c>
      <c r="J10" s="12">
        <f t="shared" si="4"/>
        <v>435866</v>
      </c>
      <c r="K10" s="12">
        <f t="shared" si="2"/>
        <v>289444.7</v>
      </c>
      <c r="L10" s="12">
        <f t="shared" si="3"/>
        <v>725310.7</v>
      </c>
      <c r="O10" s="38"/>
    </row>
    <row r="11" spans="1:15" ht="18.75">
      <c r="A11" s="18">
        <v>8</v>
      </c>
      <c r="B11" s="22" t="s">
        <v>1</v>
      </c>
      <c r="C11" s="5" t="s">
        <v>2</v>
      </c>
      <c r="D11" s="6"/>
      <c r="E11" s="23" t="s">
        <v>9</v>
      </c>
      <c r="F11" s="12">
        <v>1739488</v>
      </c>
      <c r="G11" s="12">
        <v>3376432.7729200004</v>
      </c>
      <c r="H11" s="24">
        <f t="shared" si="0"/>
        <v>1.179296800854004</v>
      </c>
      <c r="I11" s="24">
        <f t="shared" si="1"/>
        <v>0.8207031991459961</v>
      </c>
      <c r="J11" s="12">
        <f t="shared" si="4"/>
        <v>268010.7</v>
      </c>
      <c r="K11" s="12">
        <f t="shared" si="2"/>
        <v>399980</v>
      </c>
      <c r="L11" s="12">
        <f t="shared" si="3"/>
        <v>667990.7</v>
      </c>
      <c r="O11" s="38"/>
    </row>
    <row r="12" spans="1:15" ht="31.5">
      <c r="A12" s="18">
        <v>9</v>
      </c>
      <c r="B12" s="22" t="s">
        <v>1</v>
      </c>
      <c r="C12" s="7" t="s">
        <v>2</v>
      </c>
      <c r="D12" s="8"/>
      <c r="E12" s="23" t="s">
        <v>10</v>
      </c>
      <c r="F12" s="12">
        <v>1379915</v>
      </c>
      <c r="G12" s="12">
        <v>1591449.16025</v>
      </c>
      <c r="H12" s="24">
        <f t="shared" si="0"/>
        <v>0.7006915566722556</v>
      </c>
      <c r="I12" s="24">
        <f t="shared" si="1"/>
        <v>1.2993084433277444</v>
      </c>
      <c r="J12" s="12">
        <f t="shared" si="4"/>
        <v>424305.2</v>
      </c>
      <c r="K12" s="12">
        <f t="shared" si="2"/>
        <v>317299.3</v>
      </c>
      <c r="L12" s="12">
        <f t="shared" si="3"/>
        <v>741604.5</v>
      </c>
      <c r="O12" s="38"/>
    </row>
    <row r="13" spans="1:15" ht="18.75">
      <c r="A13" s="18">
        <v>10</v>
      </c>
      <c r="B13" s="22" t="s">
        <v>1</v>
      </c>
      <c r="C13" s="7" t="s">
        <v>2</v>
      </c>
      <c r="D13" s="8"/>
      <c r="E13" s="23" t="s">
        <v>11</v>
      </c>
      <c r="F13" s="12">
        <v>1734471</v>
      </c>
      <c r="G13" s="12">
        <v>3831156.13021</v>
      </c>
      <c r="H13" s="24">
        <f t="shared" si="0"/>
        <v>1.3419899348456656</v>
      </c>
      <c r="I13" s="24">
        <f t="shared" si="1"/>
        <v>0.6580100651543344</v>
      </c>
      <c r="J13" s="12">
        <f t="shared" si="4"/>
        <v>214881.3</v>
      </c>
      <c r="K13" s="12">
        <f t="shared" si="2"/>
        <v>398826.3</v>
      </c>
      <c r="L13" s="12">
        <f t="shared" si="3"/>
        <v>613707.6</v>
      </c>
      <c r="O13" s="38"/>
    </row>
    <row r="14" spans="1:15" ht="31.5" customHeight="1">
      <c r="A14" s="18">
        <v>11</v>
      </c>
      <c r="B14" s="22" t="s">
        <v>1</v>
      </c>
      <c r="C14" s="7" t="s">
        <v>2</v>
      </c>
      <c r="D14" s="8"/>
      <c r="E14" s="23" t="s">
        <v>12</v>
      </c>
      <c r="F14" s="12">
        <v>965756</v>
      </c>
      <c r="G14" s="12">
        <v>1575145.06086</v>
      </c>
      <c r="H14" s="24">
        <f t="shared" si="0"/>
        <v>0.9909222753034078</v>
      </c>
      <c r="I14" s="24">
        <f t="shared" si="1"/>
        <v>1.009077724696592</v>
      </c>
      <c r="J14" s="12">
        <f t="shared" si="4"/>
        <v>329526.8</v>
      </c>
      <c r="K14" s="12">
        <f t="shared" si="2"/>
        <v>222067.1</v>
      </c>
      <c r="L14" s="12">
        <f t="shared" si="3"/>
        <v>551593.9</v>
      </c>
      <c r="O14" s="38"/>
    </row>
    <row r="15" spans="1:15" ht="18.75">
      <c r="A15" s="18">
        <v>12</v>
      </c>
      <c r="B15" s="22" t="s">
        <v>1</v>
      </c>
      <c r="C15" s="7" t="s">
        <v>2</v>
      </c>
      <c r="D15" s="8"/>
      <c r="E15" s="23" t="s">
        <v>13</v>
      </c>
      <c r="F15" s="12">
        <v>703796</v>
      </c>
      <c r="G15" s="12">
        <v>1070979.7841699999</v>
      </c>
      <c r="H15" s="24">
        <f t="shared" si="0"/>
        <v>0.9245298324240663</v>
      </c>
      <c r="I15" s="24">
        <f t="shared" si="1"/>
        <v>1.0754701675759337</v>
      </c>
      <c r="J15" s="12">
        <f t="shared" si="4"/>
        <v>351208</v>
      </c>
      <c r="K15" s="12">
        <f t="shared" si="2"/>
        <v>161831.7</v>
      </c>
      <c r="L15" s="12">
        <f t="shared" si="3"/>
        <v>513039.7</v>
      </c>
      <c r="O15" s="38"/>
    </row>
    <row r="16" spans="1:15" ht="18.75">
      <c r="A16" s="18">
        <v>13</v>
      </c>
      <c r="B16" s="22" t="s">
        <v>1</v>
      </c>
      <c r="C16" s="9" t="s">
        <v>2</v>
      </c>
      <c r="D16" s="8"/>
      <c r="E16" s="23" t="s">
        <v>14</v>
      </c>
      <c r="F16" s="12">
        <v>2534027</v>
      </c>
      <c r="G16" s="12">
        <v>4161159.72383</v>
      </c>
      <c r="H16" s="24">
        <f t="shared" si="0"/>
        <v>0.9976761694032881</v>
      </c>
      <c r="I16" s="24">
        <f t="shared" si="1"/>
        <v>1.002323830596712</v>
      </c>
      <c r="J16" s="12">
        <f t="shared" si="4"/>
        <v>327321.2</v>
      </c>
      <c r="K16" s="12">
        <f t="shared" si="2"/>
        <v>582677.2</v>
      </c>
      <c r="L16" s="12">
        <f t="shared" si="3"/>
        <v>909998.3999999999</v>
      </c>
      <c r="O16" s="38"/>
    </row>
    <row r="17" spans="1:15" ht="18.75">
      <c r="A17" s="18">
        <v>14</v>
      </c>
      <c r="B17" s="22" t="s">
        <v>1</v>
      </c>
      <c r="C17" s="7" t="s">
        <v>2</v>
      </c>
      <c r="D17" s="8"/>
      <c r="E17" s="23" t="s">
        <v>15</v>
      </c>
      <c r="F17" s="12">
        <v>1150126</v>
      </c>
      <c r="G17" s="12">
        <v>1936751.5761</v>
      </c>
      <c r="H17" s="24">
        <f t="shared" si="0"/>
        <v>1.0230926088305101</v>
      </c>
      <c r="I17" s="24">
        <f t="shared" si="1"/>
        <v>0.9769073911694899</v>
      </c>
      <c r="J17" s="12">
        <f t="shared" si="4"/>
        <v>319021.1</v>
      </c>
      <c r="K17" s="12">
        <f t="shared" si="2"/>
        <v>264461.4</v>
      </c>
      <c r="L17" s="12">
        <f t="shared" si="3"/>
        <v>583482.5</v>
      </c>
      <c r="O17" s="38"/>
    </row>
    <row r="18" spans="1:15" ht="18.75">
      <c r="A18" s="18">
        <v>15</v>
      </c>
      <c r="B18" s="22" t="s">
        <v>1</v>
      </c>
      <c r="C18" s="7" t="s">
        <v>2</v>
      </c>
      <c r="D18" s="8"/>
      <c r="E18" s="23" t="s">
        <v>16</v>
      </c>
      <c r="F18" s="12">
        <v>2386516</v>
      </c>
      <c r="G18" s="12">
        <v>4089183.69759</v>
      </c>
      <c r="H18" s="24">
        <f t="shared" si="0"/>
        <v>1.0410191552051278</v>
      </c>
      <c r="I18" s="24">
        <f t="shared" si="1"/>
        <v>0.9589808447948722</v>
      </c>
      <c r="J18" s="12">
        <f t="shared" si="4"/>
        <v>313167</v>
      </c>
      <c r="K18" s="12">
        <f t="shared" si="2"/>
        <v>548758.3</v>
      </c>
      <c r="L18" s="12">
        <f t="shared" si="3"/>
        <v>861925.3</v>
      </c>
      <c r="O18" s="38"/>
    </row>
    <row r="19" spans="1:15" ht="18.75">
      <c r="A19" s="18">
        <v>16</v>
      </c>
      <c r="B19" s="22" t="s">
        <v>1</v>
      </c>
      <c r="C19" s="7" t="s">
        <v>2</v>
      </c>
      <c r="D19" s="8"/>
      <c r="E19" s="23" t="s">
        <v>17</v>
      </c>
      <c r="F19" s="12">
        <v>1426828</v>
      </c>
      <c r="G19" s="12">
        <v>3015125.5047999998</v>
      </c>
      <c r="H19" s="24">
        <f t="shared" si="0"/>
        <v>1.2838675481896487</v>
      </c>
      <c r="I19" s="24">
        <f t="shared" si="1"/>
        <v>0.7161324518103513</v>
      </c>
      <c r="J19" s="12">
        <f t="shared" si="4"/>
        <v>233861.9</v>
      </c>
      <c r="K19" s="12">
        <f t="shared" si="2"/>
        <v>328086.5</v>
      </c>
      <c r="L19" s="12">
        <f t="shared" si="3"/>
        <v>561948.4</v>
      </c>
      <c r="O19" s="38"/>
    </row>
    <row r="20" spans="1:15" ht="18.75">
      <c r="A20" s="18">
        <v>17</v>
      </c>
      <c r="B20" s="22" t="s">
        <v>1</v>
      </c>
      <c r="C20" s="7" t="s">
        <v>2</v>
      </c>
      <c r="D20" s="8"/>
      <c r="E20" s="23" t="s">
        <v>18</v>
      </c>
      <c r="F20" s="12">
        <v>1162763</v>
      </c>
      <c r="G20" s="12">
        <v>1445701.67461</v>
      </c>
      <c r="H20" s="24">
        <f t="shared" si="0"/>
        <v>0.7553946954384995</v>
      </c>
      <c r="I20" s="24">
        <f t="shared" si="1"/>
        <v>1.2446053045615004</v>
      </c>
      <c r="J20" s="12">
        <f t="shared" si="4"/>
        <v>406441.2</v>
      </c>
      <c r="K20" s="12">
        <f t="shared" si="2"/>
        <v>267367.1</v>
      </c>
      <c r="L20" s="12">
        <f t="shared" si="3"/>
        <v>673808.3</v>
      </c>
      <c r="O20" s="38"/>
    </row>
    <row r="21" spans="1:15" ht="18.75">
      <c r="A21" s="18">
        <v>18</v>
      </c>
      <c r="B21" s="22" t="s">
        <v>1</v>
      </c>
      <c r="C21" s="7" t="s">
        <v>2</v>
      </c>
      <c r="D21" s="8"/>
      <c r="E21" s="23" t="s">
        <v>19</v>
      </c>
      <c r="F21" s="12">
        <v>1104529</v>
      </c>
      <c r="G21" s="12">
        <v>1784081.70114</v>
      </c>
      <c r="H21" s="24">
        <f t="shared" si="0"/>
        <v>0.9813503150800543</v>
      </c>
      <c r="I21" s="24">
        <f t="shared" si="1"/>
        <v>1.0186496849199456</v>
      </c>
      <c r="J21" s="12">
        <f t="shared" si="4"/>
        <v>332652.6</v>
      </c>
      <c r="K21" s="12">
        <f t="shared" si="2"/>
        <v>253976.7</v>
      </c>
      <c r="L21" s="12">
        <f t="shared" si="3"/>
        <v>586629.3</v>
      </c>
      <c r="O21" s="38"/>
    </row>
    <row r="22" spans="1:15" ht="18.75">
      <c r="A22" s="18">
        <v>19</v>
      </c>
      <c r="B22" s="22" t="s">
        <v>1</v>
      </c>
      <c r="C22" s="7" t="s">
        <v>2</v>
      </c>
      <c r="D22" s="8"/>
      <c r="E22" s="23" t="s">
        <v>20</v>
      </c>
      <c r="F22" s="12">
        <v>1059192</v>
      </c>
      <c r="G22" s="12">
        <v>1155431.24489</v>
      </c>
      <c r="H22" s="24">
        <f t="shared" si="0"/>
        <v>0.6627593540275708</v>
      </c>
      <c r="I22" s="24">
        <f t="shared" si="1"/>
        <v>1.3372406459724293</v>
      </c>
      <c r="J22" s="12">
        <f t="shared" si="4"/>
        <v>436692.4</v>
      </c>
      <c r="K22" s="12">
        <f t="shared" si="2"/>
        <v>243551.9</v>
      </c>
      <c r="L22" s="12">
        <f t="shared" si="3"/>
        <v>680244.3</v>
      </c>
      <c r="O22" s="38"/>
    </row>
    <row r="23" spans="1:15" ht="18.75">
      <c r="A23" s="18">
        <v>20</v>
      </c>
      <c r="B23" s="22" t="s">
        <v>1</v>
      </c>
      <c r="C23" s="7" t="s">
        <v>2</v>
      </c>
      <c r="D23" s="8"/>
      <c r="E23" s="23" t="s">
        <v>21</v>
      </c>
      <c r="F23" s="12">
        <v>2701188</v>
      </c>
      <c r="G23" s="12">
        <v>4879715.68814</v>
      </c>
      <c r="H23" s="24">
        <f t="shared" si="0"/>
        <v>1.0975546592737666</v>
      </c>
      <c r="I23" s="24">
        <f t="shared" si="1"/>
        <v>0.9024453407262334</v>
      </c>
      <c r="J23" s="12">
        <f t="shared" si="4"/>
        <v>294704.6</v>
      </c>
      <c r="K23" s="12">
        <f t="shared" si="2"/>
        <v>621114.4</v>
      </c>
      <c r="L23" s="12">
        <f t="shared" si="3"/>
        <v>915819</v>
      </c>
      <c r="O23" s="38"/>
    </row>
    <row r="24" spans="1:15" ht="18.75">
      <c r="A24" s="18">
        <v>21</v>
      </c>
      <c r="B24" s="22" t="s">
        <v>1</v>
      </c>
      <c r="C24" s="7" t="s">
        <v>2</v>
      </c>
      <c r="D24" s="8"/>
      <c r="E24" s="23" t="s">
        <v>22</v>
      </c>
      <c r="F24" s="12">
        <v>1055649</v>
      </c>
      <c r="G24" s="12">
        <v>1338919.1942699999</v>
      </c>
      <c r="H24" s="24">
        <f t="shared" si="0"/>
        <v>0.7705862888781257</v>
      </c>
      <c r="I24" s="24">
        <f t="shared" si="1"/>
        <v>1.2294137111218744</v>
      </c>
      <c r="J24" s="12">
        <f t="shared" si="4"/>
        <v>401480.2</v>
      </c>
      <c r="K24" s="12">
        <f t="shared" si="2"/>
        <v>242737.2</v>
      </c>
      <c r="L24" s="12">
        <f t="shared" si="3"/>
        <v>644217.4</v>
      </c>
      <c r="O24" s="38"/>
    </row>
    <row r="25" spans="1:15" ht="18.75">
      <c r="A25" s="18">
        <v>22</v>
      </c>
      <c r="B25" s="22" t="s">
        <v>1</v>
      </c>
      <c r="C25" s="7" t="s">
        <v>2</v>
      </c>
      <c r="D25" s="8"/>
      <c r="E25" s="23" t="s">
        <v>23</v>
      </c>
      <c r="F25" s="12">
        <v>1285267</v>
      </c>
      <c r="G25" s="12">
        <v>1801683.63721</v>
      </c>
      <c r="H25" s="24">
        <f t="shared" si="0"/>
        <v>0.8516705458024912</v>
      </c>
      <c r="I25" s="24">
        <f t="shared" si="1"/>
        <v>1.1483294541975089</v>
      </c>
      <c r="J25" s="12">
        <f t="shared" si="4"/>
        <v>375001.1</v>
      </c>
      <c r="K25" s="12">
        <f t="shared" si="2"/>
        <v>295535.8</v>
      </c>
      <c r="L25" s="12">
        <f t="shared" si="3"/>
        <v>670536.8999999999</v>
      </c>
      <c r="O25" s="38"/>
    </row>
    <row r="26" spans="1:15" ht="18.75">
      <c r="A26" s="18">
        <v>23</v>
      </c>
      <c r="B26" s="22" t="s">
        <v>1</v>
      </c>
      <c r="C26" s="7" t="s">
        <v>2</v>
      </c>
      <c r="D26" s="8"/>
      <c r="E26" s="23" t="s">
        <v>24</v>
      </c>
      <c r="F26" s="12">
        <v>1231207</v>
      </c>
      <c r="G26" s="12">
        <v>1881719.3201700002</v>
      </c>
      <c r="H26" s="24">
        <f t="shared" si="0"/>
        <v>0.9285605280409555</v>
      </c>
      <c r="I26" s="24">
        <f t="shared" si="1"/>
        <v>1.0714394719590445</v>
      </c>
      <c r="J26" s="12">
        <f>ROUND($J$29*(I26/$I$29),1)</f>
        <v>349891.8</v>
      </c>
      <c r="K26" s="12">
        <f t="shared" si="2"/>
        <v>283105.2</v>
      </c>
      <c r="L26" s="12">
        <f t="shared" si="3"/>
        <v>632997</v>
      </c>
      <c r="O26" s="38"/>
    </row>
    <row r="27" spans="1:15" ht="18.75">
      <c r="A27" s="18">
        <v>24</v>
      </c>
      <c r="B27" s="22" t="s">
        <v>1</v>
      </c>
      <c r="C27" s="7" t="s">
        <v>2</v>
      </c>
      <c r="D27" s="8"/>
      <c r="E27" s="23" t="s">
        <v>25</v>
      </c>
      <c r="F27" s="12">
        <v>908120</v>
      </c>
      <c r="G27" s="12">
        <v>844155.1813900002</v>
      </c>
      <c r="H27" s="24">
        <f t="shared" si="0"/>
        <v>0.5647620428230608</v>
      </c>
      <c r="I27" s="24">
        <f t="shared" si="1"/>
        <v>1.4352379571769394</v>
      </c>
      <c r="J27" s="12">
        <f>ROUND($J$29*(I27/$I$29),1)</f>
        <v>468694.6</v>
      </c>
      <c r="K27" s="12">
        <f t="shared" si="2"/>
        <v>208814.2</v>
      </c>
      <c r="L27" s="12">
        <f t="shared" si="3"/>
        <v>677508.8</v>
      </c>
      <c r="O27" s="38"/>
    </row>
    <row r="28" spans="1:15" ht="28.5" customHeight="1">
      <c r="A28" s="18">
        <v>25</v>
      </c>
      <c r="B28" s="22" t="s">
        <v>1</v>
      </c>
      <c r="C28" s="7" t="s">
        <v>2</v>
      </c>
      <c r="D28" s="8"/>
      <c r="E28" s="23" t="s">
        <v>26</v>
      </c>
      <c r="F28" s="12">
        <v>1033412</v>
      </c>
      <c r="G28" s="12">
        <v>1540704.93169</v>
      </c>
      <c r="H28" s="24">
        <f>(G28/F28)/($G$29/$F$29)</f>
        <v>0.905800222199535</v>
      </c>
      <c r="I28" s="24">
        <f>1+(1-H28)</f>
        <v>1.094199777800465</v>
      </c>
      <c r="J28" s="12">
        <f>ROUND($J$29*(I28/$I$29),1)+0.2</f>
        <v>357324.60000000003</v>
      </c>
      <c r="K28" s="12">
        <f>ROUND(F28/$F$29*$J$30,1)+0.1</f>
        <v>237624.1</v>
      </c>
      <c r="L28" s="12">
        <f t="shared" si="3"/>
        <v>594948.7000000001</v>
      </c>
      <c r="O28" s="38"/>
    </row>
    <row r="29" spans="1:12" s="29" customFormat="1" ht="42" customHeight="1">
      <c r="A29" s="25" t="s">
        <v>1</v>
      </c>
      <c r="B29" s="26" t="s">
        <v>1</v>
      </c>
      <c r="C29" s="2" t="s">
        <v>2</v>
      </c>
      <c r="D29" s="3"/>
      <c r="E29" s="27" t="s">
        <v>27</v>
      </c>
      <c r="F29" s="28">
        <f>SUM(F5:F28)</f>
        <v>35878738</v>
      </c>
      <c r="G29" s="28">
        <f>SUM(G5:G28)</f>
        <v>59054188.81702999</v>
      </c>
      <c r="H29" s="28"/>
      <c r="I29" s="36">
        <f>SUM(I5:I28)</f>
        <v>25.26317190096619</v>
      </c>
      <c r="J29" s="28">
        <v>8250000</v>
      </c>
      <c r="K29" s="28">
        <f>SUM(K5:K28)</f>
        <v>8250000.000000001</v>
      </c>
      <c r="L29" s="28">
        <v>16500000</v>
      </c>
    </row>
    <row r="30" spans="1:12" ht="15.75">
      <c r="A30" s="13"/>
      <c r="J30" s="34">
        <f>SUM(J5:J28)</f>
        <v>8249999.999999999</v>
      </c>
      <c r="L30" s="34">
        <f>SUM(L5:L28)</f>
        <v>16500000.000000004</v>
      </c>
    </row>
    <row r="31" spans="1:12" s="31" customFormat="1" ht="18.75">
      <c r="A31" s="13"/>
      <c r="B31" s="13"/>
      <c r="C31" s="13"/>
      <c r="D31" s="13"/>
      <c r="E31" s="30"/>
      <c r="F31" s="13"/>
      <c r="H31" s="32"/>
      <c r="I31" s="32"/>
      <c r="J31" s="32"/>
      <c r="K31" s="32"/>
      <c r="L31" s="32"/>
    </row>
    <row r="32" spans="1:12" s="31" customFormat="1" ht="18.75">
      <c r="A32" s="13"/>
      <c r="B32" s="13"/>
      <c r="C32" s="10" t="s">
        <v>2</v>
      </c>
      <c r="D32" s="11"/>
      <c r="E32" s="30"/>
      <c r="F32" s="13"/>
      <c r="G32" s="33"/>
      <c r="H32" s="32"/>
      <c r="I32" s="32"/>
      <c r="J32" s="32"/>
      <c r="K32" s="32"/>
      <c r="L32" s="32"/>
    </row>
    <row r="33" spans="1:12" s="31" customFormat="1" ht="18.75">
      <c r="A33" s="13"/>
      <c r="B33" s="13"/>
      <c r="C33" s="10" t="s">
        <v>2</v>
      </c>
      <c r="D33" s="11"/>
      <c r="E33" s="30"/>
      <c r="F33" s="13"/>
      <c r="G33" s="33"/>
      <c r="H33" s="33"/>
      <c r="I33" s="33"/>
      <c r="J33" s="33"/>
      <c r="K33" s="33"/>
      <c r="L33" s="33"/>
    </row>
    <row r="34" spans="1:6" s="31" customFormat="1" ht="15.75">
      <c r="A34" s="13"/>
      <c r="B34" s="13"/>
      <c r="C34" s="13"/>
      <c r="D34" s="13"/>
      <c r="E34" s="30"/>
      <c r="F34" s="13"/>
    </row>
  </sheetData>
  <sheetProtection/>
  <mergeCells count="1">
    <mergeCell ref="E1:J1"/>
  </mergeCells>
  <conditionalFormatting sqref="J2">
    <cfRule type="cellIs" priority="2" dxfId="2" operator="lessThan">
      <formula>0</formula>
    </cfRule>
  </conditionalFormatting>
  <conditionalFormatting sqref="L2">
    <cfRule type="cellIs" priority="1" dxfId="2" operator="lessThan">
      <formula>0</formula>
    </cfRule>
  </conditionalFormatting>
  <printOptions/>
  <pageMargins left="1.102362204724409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2017-09-02T12:43:58Z</cp:lastPrinted>
  <dcterms:created xsi:type="dcterms:W3CDTF">2015-10-12T09:04:18Z</dcterms:created>
  <dcterms:modified xsi:type="dcterms:W3CDTF">2017-09-22T08:59:00Z</dcterms:modified>
  <cp:category/>
  <cp:version/>
  <cp:contentType/>
  <cp:contentStatus/>
</cp:coreProperties>
</file>